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235" windowHeight="7485" activeTab="1"/>
  </bookViews>
  <sheets>
    <sheet name="groups" sheetId="1" r:id="rId1"/>
    <sheet name="midterm" sheetId="3" r:id="rId2"/>
    <sheet name="all" sheetId="4" r:id="rId3"/>
  </sheets>
  <calcPr calcId="145621"/>
</workbook>
</file>

<file path=xl/calcChain.xml><?xml version="1.0" encoding="utf-8"?>
<calcChain xmlns="http://schemas.openxmlformats.org/spreadsheetml/2006/main">
  <c r="F37" i="4" l="1"/>
  <c r="E37" i="4"/>
  <c r="D37" i="4"/>
  <c r="C37" i="4"/>
  <c r="F36" i="4"/>
  <c r="E36" i="4"/>
  <c r="D36" i="4"/>
  <c r="C36" i="4"/>
  <c r="F34" i="4"/>
  <c r="F35" i="4" s="1"/>
  <c r="E34" i="4"/>
  <c r="E35" i="4" s="1"/>
  <c r="D34" i="4"/>
  <c r="D35" i="4" s="1"/>
  <c r="C34" i="4"/>
  <c r="C35" i="4" s="1"/>
  <c r="F33" i="4"/>
  <c r="E33" i="4"/>
  <c r="D33" i="4"/>
  <c r="C33" i="4"/>
  <c r="F32" i="4"/>
  <c r="E32" i="4"/>
  <c r="D32" i="4"/>
  <c r="C32" i="4"/>
  <c r="F31" i="4"/>
  <c r="E31" i="4"/>
  <c r="D31" i="4"/>
  <c r="C31" i="4"/>
  <c r="G23" i="4" l="1"/>
  <c r="G9" i="4"/>
  <c r="G20" i="4"/>
  <c r="G28" i="4" l="1"/>
  <c r="G6" i="4"/>
  <c r="G3" i="4"/>
  <c r="G5" i="4"/>
  <c r="G21" i="4"/>
  <c r="G29" i="4"/>
  <c r="G10" i="4"/>
  <c r="G26" i="4"/>
  <c r="G19" i="4"/>
  <c r="G18" i="4"/>
  <c r="G16" i="4"/>
  <c r="G15" i="4"/>
  <c r="G8" i="4"/>
  <c r="G7" i="4"/>
  <c r="G14" i="4"/>
  <c r="G12" i="4"/>
  <c r="B37" i="4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34" i="3"/>
  <c r="H35" i="3" s="1"/>
  <c r="G34" i="3"/>
  <c r="G35" i="3" s="1"/>
  <c r="F34" i="3"/>
  <c r="F35" i="3" s="1"/>
  <c r="E34" i="3"/>
  <c r="E35" i="3" s="1"/>
  <c r="D34" i="3"/>
  <c r="D35" i="3" s="1"/>
  <c r="C34" i="3"/>
  <c r="C35" i="3" s="1"/>
  <c r="B34" i="3"/>
  <c r="B35" i="3" s="1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H38" i="3" s="1"/>
  <c r="G31" i="3"/>
  <c r="G38" i="3" s="1"/>
  <c r="F31" i="3"/>
  <c r="F38" i="3" s="1"/>
  <c r="E31" i="3"/>
  <c r="E38" i="3" s="1"/>
  <c r="D31" i="3"/>
  <c r="D38" i="3" s="1"/>
  <c r="C31" i="3"/>
  <c r="C38" i="3" s="1"/>
  <c r="B31" i="3"/>
  <c r="B38" i="3" s="1"/>
  <c r="I29" i="3"/>
  <c r="I26" i="3"/>
  <c r="I7" i="3"/>
  <c r="I19" i="3"/>
  <c r="I10" i="3"/>
  <c r="I14" i="3"/>
  <c r="I16" i="3"/>
  <c r="I8" i="3"/>
  <c r="I5" i="3"/>
  <c r="I18" i="3"/>
  <c r="I6" i="3"/>
  <c r="I27" i="3"/>
  <c r="I11" i="3"/>
  <c r="I15" i="3"/>
  <c r="I12" i="3"/>
  <c r="I21" i="3"/>
  <c r="I28" i="3"/>
  <c r="I3" i="3"/>
  <c r="I1" i="3"/>
  <c r="B33" i="4" l="1"/>
  <c r="B34" i="4"/>
  <c r="B35" i="4" s="1"/>
  <c r="B31" i="4"/>
  <c r="B36" i="4"/>
  <c r="G11" i="4"/>
  <c r="B32" i="4"/>
  <c r="I36" i="3"/>
  <c r="I32" i="3"/>
  <c r="I37" i="3"/>
  <c r="I33" i="3"/>
  <c r="I34" i="3"/>
  <c r="I35" i="3" s="1"/>
  <c r="I31" i="3"/>
  <c r="G37" i="4" l="1"/>
  <c r="G32" i="4"/>
  <c r="G36" i="4"/>
  <c r="G31" i="4"/>
  <c r="G34" i="4"/>
  <c r="G35" i="4" s="1"/>
  <c r="G33" i="4"/>
</calcChain>
</file>

<file path=xl/sharedStrings.xml><?xml version="1.0" encoding="utf-8"?>
<sst xmlns="http://schemas.openxmlformats.org/spreadsheetml/2006/main" count="136" uniqueCount="110">
  <si>
    <t>Id Number</t>
  </si>
  <si>
    <t>Last Name</t>
  </si>
  <si>
    <t>First Name</t>
  </si>
  <si>
    <t>ALTUĞ</t>
  </si>
  <si>
    <t>VİLDAN</t>
  </si>
  <si>
    <t>MUT</t>
  </si>
  <si>
    <t>MELİS</t>
  </si>
  <si>
    <t>UYSAL</t>
  </si>
  <si>
    <t>İSMAİL HAKKI</t>
  </si>
  <si>
    <t>ÇIKRIK</t>
  </si>
  <si>
    <t>SAMET</t>
  </si>
  <si>
    <t>ÇIRPANLI</t>
  </si>
  <si>
    <t>NAZLI BEGÜM</t>
  </si>
  <si>
    <t>ŞAHİNKAYA</t>
  </si>
  <si>
    <t>TUBA</t>
  </si>
  <si>
    <t>JAVADOV</t>
  </si>
  <si>
    <t>ORKHAN</t>
  </si>
  <si>
    <t>SANİ</t>
  </si>
  <si>
    <t>ECEM</t>
  </si>
  <si>
    <t>ALTUN</t>
  </si>
  <si>
    <t>CELİL GÖKHAN</t>
  </si>
  <si>
    <t>BAL</t>
  </si>
  <si>
    <t>AYLİN</t>
  </si>
  <si>
    <t>BİZİLDERE</t>
  </si>
  <si>
    <t>OKAN</t>
  </si>
  <si>
    <t>DALYAN</t>
  </si>
  <si>
    <t>DİDEM</t>
  </si>
  <si>
    <t>DELİBAŞI</t>
  </si>
  <si>
    <t>NOYAN</t>
  </si>
  <si>
    <t>DOĞAN</t>
  </si>
  <si>
    <t>CEYDA</t>
  </si>
  <si>
    <t>KADİR MERT</t>
  </si>
  <si>
    <t>GÜRBÜZ</t>
  </si>
  <si>
    <t>OYTUN</t>
  </si>
  <si>
    <t>HASGÜL</t>
  </si>
  <si>
    <t>EMRE</t>
  </si>
  <si>
    <t>KAHRAMANLAR</t>
  </si>
  <si>
    <t>CANSU</t>
  </si>
  <si>
    <t>KOÇAK</t>
  </si>
  <si>
    <t>SİNAN CEM</t>
  </si>
  <si>
    <t>PEKTÜRK</t>
  </si>
  <si>
    <t>ECE</t>
  </si>
  <si>
    <t>YILDIZ</t>
  </si>
  <si>
    <t>ŞEYDA</t>
  </si>
  <si>
    <t>ÜST</t>
  </si>
  <si>
    <t>ECEM NAZ</t>
  </si>
  <si>
    <t>İŞBİLİR</t>
  </si>
  <si>
    <t>TUĞRUL</t>
  </si>
  <si>
    <t>KALKAN</t>
  </si>
  <si>
    <t>GÖKHAN</t>
  </si>
  <si>
    <t>YILMAZ</t>
  </si>
  <si>
    <t>BAŞAK</t>
  </si>
  <si>
    <t>JUNG</t>
  </si>
  <si>
    <t>YOON JI</t>
  </si>
  <si>
    <t>TURGUT</t>
  </si>
  <si>
    <t>ATİLLA HASAN</t>
  </si>
  <si>
    <t xml:space="preserve"> THY</t>
  </si>
  <si>
    <t>airlines</t>
  </si>
  <si>
    <t xml:space="preserve"> British Air Ways</t>
  </si>
  <si>
    <t>companies?????</t>
  </si>
  <si>
    <t>automotive?????</t>
  </si>
  <si>
    <t xml:space="preserve"> ENKA İnşaat</t>
  </si>
  <si>
    <t>construction</t>
  </si>
  <si>
    <t xml:space="preserve"> TPAO</t>
  </si>
  <si>
    <t xml:space="preserve"> Dragon oil</t>
  </si>
  <si>
    <t>oil and gas</t>
  </si>
  <si>
    <t> BMW</t>
  </si>
  <si>
    <t xml:space="preserve"> petrol ofisi</t>
  </si>
  <si>
    <t xml:space="preserve"> İzmir Demir Çelik Sanayi</t>
  </si>
  <si>
    <t> Toyota</t>
  </si>
  <si>
    <t xml:space="preserve">automotive </t>
  </si>
  <si>
    <t>DHL and</t>
  </si>
  <si>
    <t>Logistics</t>
  </si>
  <si>
    <t xml:space="preserve"> Emirates</t>
  </si>
  <si>
    <t xml:space="preserve"> Adana Çimento</t>
  </si>
  <si>
    <t xml:space="preserve"> Kewill logistics</t>
  </si>
  <si>
    <t xml:space="preserve"> turcas petrol a.ş.</t>
  </si>
  <si>
    <t xml:space="preserve"> Çimentaş</t>
  </si>
  <si>
    <t>Philips</t>
  </si>
  <si>
    <t>household appliances</t>
  </si>
  <si>
    <t xml:space="preserve"> Siemens</t>
  </si>
  <si>
    <t> Hyundai</t>
  </si>
  <si>
    <t>group no</t>
  </si>
  <si>
    <t xml:space="preserve">Company </t>
  </si>
  <si>
    <t>Industry</t>
  </si>
  <si>
    <t>Volvo</t>
  </si>
  <si>
    <t>MC</t>
  </si>
  <si>
    <t>Pr 1</t>
  </si>
  <si>
    <t>Pr 2</t>
  </si>
  <si>
    <t>Pr 3</t>
  </si>
  <si>
    <t>Pr 4</t>
  </si>
  <si>
    <t>Pr 5</t>
  </si>
  <si>
    <t>Pr 6</t>
  </si>
  <si>
    <t>average</t>
  </si>
  <si>
    <t>median</t>
  </si>
  <si>
    <t>std</t>
  </si>
  <si>
    <t>count</t>
  </si>
  <si>
    <t>missing</t>
  </si>
  <si>
    <t>max</t>
  </si>
  <si>
    <t>min</t>
  </si>
  <si>
    <t>RAPORLU</t>
  </si>
  <si>
    <t>% of avail pts</t>
  </si>
  <si>
    <t xml:space="preserve">Midterm                  </t>
  </si>
  <si>
    <t xml:space="preserve">Final                       </t>
  </si>
  <si>
    <t xml:space="preserve">Term Project           </t>
  </si>
  <si>
    <t>Presentation</t>
  </si>
  <si>
    <t xml:space="preserve">Class Participation  </t>
  </si>
  <si>
    <t>total pts</t>
  </si>
  <si>
    <t>weights</t>
  </si>
  <si>
    <t>availabe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</si>
</sst>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/>
    <xf numFmtId="2" fontId="0" fillId="0" borderId="0" xfId="0" applyNumberFormat="1"/>
    <xf numFmtId="9" fontId="0" fillId="0" borderId="0" xfId="1" applyFont="1"/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2" fontId="0" fillId="0" borderId="2" xfId="0" applyNumberFormat="1" applyBorder="1"/>
    <xf numFmtId="9" fontId="6" fillId="4" borderId="2" xfId="0" applyNumberFormat="1" applyFont="1" applyFill="1" applyBorder="1" applyAlignment="1">
      <alignment vertical="center" wrapText="1"/>
    </xf>
    <xf numFmtId="2" fontId="6" fillId="4" borderId="2" xfId="1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2" fontId="0" fillId="2" borderId="2" xfId="0" applyNumberFormat="1" applyFill="1" applyBorder="1"/>
    <xf numFmtId="0" fontId="0" fillId="5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5" workbookViewId="0">
      <selection activeCell="E26" sqref="E26"/>
    </sheetView>
  </sheetViews>
  <sheetFormatPr defaultRowHeight="15" x14ac:dyDescent="0.25"/>
  <cols>
    <col min="2" max="2" width="30.85546875" customWidth="1"/>
    <col min="3" max="3" width="20.42578125" customWidth="1"/>
    <col min="4" max="4" width="8.42578125" customWidth="1"/>
    <col min="5" max="5" width="33.140625" customWidth="1"/>
    <col min="6" max="6" width="20" customWidth="1"/>
  </cols>
  <sheetData>
    <row r="1" spans="1:6" ht="30" x14ac:dyDescent="0.25">
      <c r="A1" s="2" t="s">
        <v>0</v>
      </c>
      <c r="B1" s="2" t="s">
        <v>1</v>
      </c>
      <c r="C1" s="2" t="s">
        <v>2</v>
      </c>
      <c r="D1" s="3" t="s">
        <v>82</v>
      </c>
      <c r="E1" s="3" t="s">
        <v>83</v>
      </c>
      <c r="F1" s="3" t="s">
        <v>84</v>
      </c>
    </row>
    <row r="2" spans="1:6" x14ac:dyDescent="0.25">
      <c r="A2" s="4">
        <v>1657535</v>
      </c>
      <c r="B2" s="4" t="s">
        <v>19</v>
      </c>
      <c r="C2" s="4" t="s">
        <v>20</v>
      </c>
      <c r="D2" s="5">
        <v>1</v>
      </c>
      <c r="E2" s="5" t="s">
        <v>56</v>
      </c>
      <c r="F2" s="5" t="s">
        <v>57</v>
      </c>
    </row>
    <row r="3" spans="1:6" x14ac:dyDescent="0.25">
      <c r="A3" s="4">
        <v>1657683</v>
      </c>
      <c r="B3" s="4" t="s">
        <v>25</v>
      </c>
      <c r="C3" s="4" t="s">
        <v>26</v>
      </c>
      <c r="D3" s="5">
        <v>1</v>
      </c>
      <c r="E3" s="5" t="s">
        <v>58</v>
      </c>
      <c r="F3" s="5" t="s">
        <v>57</v>
      </c>
    </row>
    <row r="4" spans="1:6" x14ac:dyDescent="0.25">
      <c r="A4" s="4">
        <v>1657675</v>
      </c>
      <c r="B4" s="4" t="s">
        <v>23</v>
      </c>
      <c r="C4" s="4" t="s">
        <v>24</v>
      </c>
      <c r="D4" s="5">
        <v>1</v>
      </c>
      <c r="E4" s="5" t="s">
        <v>73</v>
      </c>
      <c r="F4" s="5" t="s">
        <v>57</v>
      </c>
    </row>
    <row r="5" spans="1:6" x14ac:dyDescent="0.25">
      <c r="A5" s="4">
        <v>1645274</v>
      </c>
      <c r="B5" s="4" t="s">
        <v>17</v>
      </c>
      <c r="C5" s="4" t="s">
        <v>18</v>
      </c>
      <c r="D5" s="5">
        <v>2</v>
      </c>
      <c r="E5" s="5" t="s">
        <v>61</v>
      </c>
      <c r="F5" s="5" t="s">
        <v>62</v>
      </c>
    </row>
    <row r="6" spans="1:6" x14ac:dyDescent="0.25">
      <c r="A6" s="4">
        <v>1657758</v>
      </c>
      <c r="B6" s="4" t="s">
        <v>29</v>
      </c>
      <c r="C6" s="4" t="s">
        <v>31</v>
      </c>
      <c r="D6" s="5">
        <v>2</v>
      </c>
      <c r="E6" s="5" t="s">
        <v>68</v>
      </c>
      <c r="F6" s="5" t="s">
        <v>62</v>
      </c>
    </row>
    <row r="7" spans="1:6" x14ac:dyDescent="0.25">
      <c r="A7" s="4">
        <v>1645258</v>
      </c>
      <c r="B7" s="4" t="s">
        <v>15</v>
      </c>
      <c r="C7" s="4" t="s">
        <v>16</v>
      </c>
      <c r="D7" s="5">
        <v>2</v>
      </c>
      <c r="E7" s="5" t="s">
        <v>74</v>
      </c>
      <c r="F7" s="5" t="s">
        <v>62</v>
      </c>
    </row>
    <row r="8" spans="1:6" x14ac:dyDescent="0.25">
      <c r="A8" s="4">
        <v>1658046</v>
      </c>
      <c r="B8" s="4" t="s">
        <v>38</v>
      </c>
      <c r="C8" s="4" t="s">
        <v>39</v>
      </c>
      <c r="D8" s="5">
        <v>2</v>
      </c>
      <c r="E8" s="5" t="s">
        <v>77</v>
      </c>
      <c r="F8" s="5" t="s">
        <v>62</v>
      </c>
    </row>
    <row r="9" spans="1:6" x14ac:dyDescent="0.25">
      <c r="A9" s="4">
        <v>1611813</v>
      </c>
      <c r="B9" s="4" t="s">
        <v>13</v>
      </c>
      <c r="C9" s="4" t="s">
        <v>14</v>
      </c>
      <c r="D9" s="5">
        <v>3</v>
      </c>
      <c r="E9" s="5" t="s">
        <v>78</v>
      </c>
      <c r="F9" s="5" t="s">
        <v>79</v>
      </c>
    </row>
    <row r="10" spans="1:6" x14ac:dyDescent="0.25">
      <c r="A10" s="4">
        <v>1483650</v>
      </c>
      <c r="B10" s="4" t="s">
        <v>3</v>
      </c>
      <c r="C10" s="4" t="s">
        <v>4</v>
      </c>
      <c r="D10" s="5">
        <v>3</v>
      </c>
      <c r="E10" s="5" t="s">
        <v>80</v>
      </c>
      <c r="F10" s="5" t="s">
        <v>79</v>
      </c>
    </row>
    <row r="11" spans="1:6" x14ac:dyDescent="0.25">
      <c r="A11" s="4">
        <v>1657626</v>
      </c>
      <c r="B11" s="7" t="s">
        <v>21</v>
      </c>
      <c r="C11" s="7" t="s">
        <v>22</v>
      </c>
      <c r="D11" s="8">
        <v>4</v>
      </c>
      <c r="E11" s="8" t="s">
        <v>59</v>
      </c>
      <c r="F11" s="8"/>
    </row>
    <row r="12" spans="1:6" x14ac:dyDescent="0.25">
      <c r="A12" s="4">
        <v>1658517</v>
      </c>
      <c r="B12" s="7" t="s">
        <v>44</v>
      </c>
      <c r="C12" s="7" t="s">
        <v>45</v>
      </c>
      <c r="D12" s="8">
        <v>4</v>
      </c>
      <c r="E12" s="8" t="s">
        <v>59</v>
      </c>
      <c r="F12" s="8" t="s">
        <v>60</v>
      </c>
    </row>
    <row r="13" spans="1:6" x14ac:dyDescent="0.25">
      <c r="A13" s="4">
        <v>1657881</v>
      </c>
      <c r="B13" s="4" t="s">
        <v>34</v>
      </c>
      <c r="C13" s="4" t="s">
        <v>35</v>
      </c>
      <c r="D13" s="5">
        <v>5</v>
      </c>
      <c r="E13" s="5" t="s">
        <v>63</v>
      </c>
      <c r="F13" s="5" t="s">
        <v>65</v>
      </c>
    </row>
    <row r="14" spans="1:6" x14ac:dyDescent="0.25">
      <c r="A14" s="4">
        <v>1724319</v>
      </c>
      <c r="B14" s="4" t="s">
        <v>48</v>
      </c>
      <c r="C14" s="4" t="s">
        <v>49</v>
      </c>
      <c r="D14" s="5">
        <v>5</v>
      </c>
      <c r="E14" s="5" t="s">
        <v>64</v>
      </c>
      <c r="F14" s="5" t="s">
        <v>65</v>
      </c>
    </row>
    <row r="15" spans="1:6" x14ac:dyDescent="0.25">
      <c r="A15" s="4">
        <v>1611490</v>
      </c>
      <c r="B15" s="4" t="s">
        <v>7</v>
      </c>
      <c r="C15" s="4" t="s">
        <v>8</v>
      </c>
      <c r="D15" s="5">
        <v>5</v>
      </c>
      <c r="E15" s="5" t="s">
        <v>67</v>
      </c>
      <c r="F15" s="5" t="s">
        <v>65</v>
      </c>
    </row>
    <row r="16" spans="1:6" x14ac:dyDescent="0.25">
      <c r="A16" s="4">
        <v>1611714</v>
      </c>
      <c r="B16" s="4" t="s">
        <v>9</v>
      </c>
      <c r="C16" s="4" t="s">
        <v>10</v>
      </c>
      <c r="D16" s="5">
        <v>5</v>
      </c>
      <c r="E16" s="5" t="s">
        <v>76</v>
      </c>
      <c r="F16" s="5" t="s">
        <v>65</v>
      </c>
    </row>
    <row r="17" spans="1:6" x14ac:dyDescent="0.25">
      <c r="A17" s="4">
        <v>1611722</v>
      </c>
      <c r="B17" s="4" t="s">
        <v>11</v>
      </c>
      <c r="C17" s="4" t="s">
        <v>12</v>
      </c>
      <c r="D17" s="5">
        <v>6</v>
      </c>
      <c r="E17" s="6" t="s">
        <v>71</v>
      </c>
      <c r="F17" s="6" t="s">
        <v>72</v>
      </c>
    </row>
    <row r="18" spans="1:6" x14ac:dyDescent="0.25">
      <c r="A18" s="4">
        <v>1657865</v>
      </c>
      <c r="B18" s="4" t="s">
        <v>32</v>
      </c>
      <c r="C18" s="4" t="s">
        <v>33</v>
      </c>
      <c r="D18" s="5">
        <v>6</v>
      </c>
      <c r="E18" s="5" t="s">
        <v>75</v>
      </c>
      <c r="F18" s="6" t="s">
        <v>72</v>
      </c>
    </row>
    <row r="19" spans="1:6" x14ac:dyDescent="0.25">
      <c r="A19" s="4">
        <v>401315</v>
      </c>
      <c r="B19" s="4" t="s">
        <v>54</v>
      </c>
      <c r="C19" s="4" t="s">
        <v>55</v>
      </c>
      <c r="D19" s="5">
        <v>7</v>
      </c>
      <c r="E19" s="5" t="s">
        <v>66</v>
      </c>
      <c r="F19" s="5" t="s">
        <v>70</v>
      </c>
    </row>
    <row r="20" spans="1:6" x14ac:dyDescent="0.25">
      <c r="A20" s="4">
        <v>1658111</v>
      </c>
      <c r="B20" s="4" t="s">
        <v>40</v>
      </c>
      <c r="C20" s="4" t="s">
        <v>41</v>
      </c>
      <c r="D20" s="5">
        <v>7</v>
      </c>
      <c r="E20" s="5" t="s">
        <v>85</v>
      </c>
      <c r="F20" s="5" t="s">
        <v>70</v>
      </c>
    </row>
    <row r="21" spans="1:6" x14ac:dyDescent="0.25">
      <c r="A21" s="4">
        <v>1611359</v>
      </c>
      <c r="B21" s="4" t="s">
        <v>5</v>
      </c>
      <c r="C21" s="4" t="s">
        <v>6</v>
      </c>
      <c r="D21" s="5">
        <v>7</v>
      </c>
      <c r="E21" s="5" t="s">
        <v>69</v>
      </c>
      <c r="F21" s="5" t="s">
        <v>70</v>
      </c>
    </row>
    <row r="22" spans="1:6" x14ac:dyDescent="0.25">
      <c r="A22" s="4">
        <v>1846609</v>
      </c>
      <c r="B22" s="4" t="s">
        <v>52</v>
      </c>
      <c r="C22" s="4" t="s">
        <v>53</v>
      </c>
      <c r="D22" s="5">
        <v>7</v>
      </c>
      <c r="E22" s="5" t="s">
        <v>81</v>
      </c>
      <c r="F22" s="5" t="s">
        <v>70</v>
      </c>
    </row>
    <row r="23" spans="1:6" x14ac:dyDescent="0.25">
      <c r="A23" s="4">
        <v>1724582</v>
      </c>
      <c r="B23" s="4" t="s">
        <v>50</v>
      </c>
      <c r="C23" s="4" t="s">
        <v>51</v>
      </c>
      <c r="D23" s="5"/>
      <c r="E23" s="5"/>
      <c r="F23" s="5"/>
    </row>
    <row r="24" spans="1:6" x14ac:dyDescent="0.25">
      <c r="A24" s="4">
        <v>1657899</v>
      </c>
      <c r="B24" s="4" t="s">
        <v>36</v>
      </c>
      <c r="C24" s="4" t="s">
        <v>37</v>
      </c>
      <c r="D24" s="5"/>
      <c r="E24" s="5"/>
      <c r="F24" s="5"/>
    </row>
    <row r="25" spans="1:6" x14ac:dyDescent="0.25">
      <c r="A25" s="4">
        <v>1657741</v>
      </c>
      <c r="B25" s="4" t="s">
        <v>29</v>
      </c>
      <c r="C25" s="4" t="s">
        <v>30</v>
      </c>
      <c r="D25" s="5"/>
      <c r="E25" s="5"/>
      <c r="F25" s="5"/>
    </row>
    <row r="26" spans="1:6" x14ac:dyDescent="0.25">
      <c r="A26" s="4">
        <v>1657709</v>
      </c>
      <c r="B26" s="4" t="s">
        <v>27</v>
      </c>
      <c r="C26" s="4" t="s">
        <v>28</v>
      </c>
      <c r="D26" s="5"/>
      <c r="E26" s="6"/>
      <c r="F26" s="5"/>
    </row>
    <row r="27" spans="1:6" x14ac:dyDescent="0.25">
      <c r="A27" s="4">
        <v>1658343</v>
      </c>
      <c r="B27" s="4" t="s">
        <v>42</v>
      </c>
      <c r="C27" s="4" t="s">
        <v>43</v>
      </c>
      <c r="D27" s="5"/>
      <c r="E27" s="5"/>
      <c r="F27" s="5"/>
    </row>
    <row r="28" spans="1:6" x14ac:dyDescent="0.25">
      <c r="A28" s="4">
        <v>1658558</v>
      </c>
      <c r="B28" s="4" t="s">
        <v>46</v>
      </c>
      <c r="C28" s="4" t="s">
        <v>47</v>
      </c>
      <c r="D28" s="5"/>
      <c r="E28" s="5"/>
      <c r="F28" s="5"/>
    </row>
    <row r="36" spans="4:4" x14ac:dyDescent="0.25">
      <c r="D36" s="1"/>
    </row>
  </sheetData>
  <sortState ref="A2:F28">
    <sortCondition ref="D2:D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2" sqref="A2"/>
    </sheetView>
  </sheetViews>
  <sheetFormatPr defaultRowHeight="15" x14ac:dyDescent="0.25"/>
  <sheetData>
    <row r="1" spans="1:9" ht="15.75" thickBot="1" x14ac:dyDescent="0.3">
      <c r="A1" t="s">
        <v>109</v>
      </c>
      <c r="B1">
        <v>24</v>
      </c>
      <c r="C1">
        <v>10</v>
      </c>
      <c r="D1">
        <v>14</v>
      </c>
      <c r="E1">
        <v>12</v>
      </c>
      <c r="F1">
        <v>12</v>
      </c>
      <c r="G1">
        <v>18</v>
      </c>
      <c r="H1">
        <v>10</v>
      </c>
      <c r="I1">
        <f>SUM(B1:H1)</f>
        <v>100</v>
      </c>
    </row>
    <row r="2" spans="1:9" ht="30" x14ac:dyDescent="0.25">
      <c r="A2" s="10" t="s">
        <v>0</v>
      </c>
      <c r="B2" s="9" t="s">
        <v>86</v>
      </c>
      <c r="C2" s="9" t="s">
        <v>87</v>
      </c>
      <c r="D2" s="9" t="s">
        <v>88</v>
      </c>
      <c r="E2" s="9" t="s">
        <v>89</v>
      </c>
      <c r="F2" s="9" t="s">
        <v>90</v>
      </c>
      <c r="G2" s="9" t="s">
        <v>91</v>
      </c>
      <c r="H2" s="9" t="s">
        <v>92</v>
      </c>
    </row>
    <row r="3" spans="1:9" x14ac:dyDescent="0.25">
      <c r="A3" s="4">
        <v>401315</v>
      </c>
      <c r="B3" s="5">
        <v>16</v>
      </c>
      <c r="C3" s="5">
        <v>10</v>
      </c>
      <c r="D3" s="5">
        <v>13</v>
      </c>
      <c r="E3" s="5">
        <v>12</v>
      </c>
      <c r="F3" s="5">
        <v>7</v>
      </c>
      <c r="G3" s="5">
        <v>12</v>
      </c>
      <c r="H3" s="5">
        <v>10</v>
      </c>
      <c r="I3" s="5">
        <f>SUM(B3:H3)</f>
        <v>80</v>
      </c>
    </row>
    <row r="4" spans="1:9" x14ac:dyDescent="0.25">
      <c r="A4" s="4">
        <v>1483650</v>
      </c>
      <c r="B4" s="5"/>
      <c r="C4" s="5"/>
      <c r="D4" s="5"/>
      <c r="E4" s="5"/>
      <c r="F4" s="5"/>
      <c r="G4" s="5"/>
      <c r="H4" s="5"/>
      <c r="I4" s="11"/>
    </row>
    <row r="5" spans="1:9" x14ac:dyDescent="0.25">
      <c r="A5" s="4">
        <v>1611359</v>
      </c>
      <c r="B5" s="5">
        <v>20</v>
      </c>
      <c r="C5" s="5">
        <v>10</v>
      </c>
      <c r="D5" s="5">
        <v>13</v>
      </c>
      <c r="E5" s="5">
        <v>10</v>
      </c>
      <c r="F5" s="5">
        <v>3</v>
      </c>
      <c r="G5" s="5">
        <v>10</v>
      </c>
      <c r="H5" s="5">
        <v>10</v>
      </c>
      <c r="I5" s="5">
        <f>SUM(B5:H5)</f>
        <v>76</v>
      </c>
    </row>
    <row r="6" spans="1:9" x14ac:dyDescent="0.25">
      <c r="A6" s="4">
        <v>1611490</v>
      </c>
      <c r="B6" s="5">
        <v>18</v>
      </c>
      <c r="C6" s="5">
        <v>10</v>
      </c>
      <c r="D6" s="5">
        <v>11</v>
      </c>
      <c r="E6" s="5">
        <v>6</v>
      </c>
      <c r="F6" s="5">
        <v>4</v>
      </c>
      <c r="G6" s="5">
        <v>9</v>
      </c>
      <c r="H6" s="5">
        <v>8</v>
      </c>
      <c r="I6" s="5">
        <f>SUM(B6:H6)</f>
        <v>66</v>
      </c>
    </row>
    <row r="7" spans="1:9" x14ac:dyDescent="0.25">
      <c r="A7" s="4">
        <v>1611714</v>
      </c>
      <c r="B7" s="5">
        <v>16</v>
      </c>
      <c r="C7" s="5">
        <v>10</v>
      </c>
      <c r="D7" s="5">
        <v>11</v>
      </c>
      <c r="E7" s="5">
        <v>4</v>
      </c>
      <c r="F7" s="5">
        <v>2</v>
      </c>
      <c r="G7" s="5">
        <v>3</v>
      </c>
      <c r="H7" s="5">
        <v>8</v>
      </c>
      <c r="I7" s="5">
        <f>SUM(B7:H7)</f>
        <v>54</v>
      </c>
    </row>
    <row r="8" spans="1:9" x14ac:dyDescent="0.25">
      <c r="A8" s="4">
        <v>1611722</v>
      </c>
      <c r="B8" s="5">
        <v>20</v>
      </c>
      <c r="C8" s="5">
        <v>10</v>
      </c>
      <c r="D8" s="5">
        <v>13</v>
      </c>
      <c r="E8" s="5">
        <v>7</v>
      </c>
      <c r="F8" s="5">
        <v>1</v>
      </c>
      <c r="G8" s="5">
        <v>10</v>
      </c>
      <c r="H8" s="5">
        <v>6</v>
      </c>
      <c r="I8" s="5">
        <f>SUM(B8:H8)</f>
        <v>67</v>
      </c>
    </row>
    <row r="9" spans="1:9" x14ac:dyDescent="0.25">
      <c r="A9" s="4">
        <v>1611813</v>
      </c>
      <c r="B9" s="5"/>
      <c r="C9" s="5"/>
      <c r="D9" s="5"/>
      <c r="E9" s="5"/>
      <c r="F9" s="5"/>
      <c r="G9" s="5"/>
      <c r="H9" s="5"/>
      <c r="I9" s="11" t="s">
        <v>100</v>
      </c>
    </row>
    <row r="10" spans="1:9" x14ac:dyDescent="0.25">
      <c r="A10" s="4">
        <v>1645258</v>
      </c>
      <c r="B10" s="5">
        <v>18</v>
      </c>
      <c r="C10" s="5">
        <v>10</v>
      </c>
      <c r="D10" s="5">
        <v>14</v>
      </c>
      <c r="E10" s="5">
        <v>6</v>
      </c>
      <c r="F10" s="5">
        <v>3</v>
      </c>
      <c r="G10" s="5">
        <v>11</v>
      </c>
      <c r="H10" s="5">
        <v>9</v>
      </c>
      <c r="I10" s="5">
        <f>SUM(B10:H10)</f>
        <v>71</v>
      </c>
    </row>
    <row r="11" spans="1:9" x14ac:dyDescent="0.25">
      <c r="A11" s="4">
        <v>1645274</v>
      </c>
      <c r="B11" s="5">
        <v>8</v>
      </c>
      <c r="C11" s="5">
        <v>10</v>
      </c>
      <c r="D11" s="5">
        <v>13</v>
      </c>
      <c r="E11" s="5">
        <v>8</v>
      </c>
      <c r="F11" s="5">
        <v>5</v>
      </c>
      <c r="G11" s="5">
        <v>2</v>
      </c>
      <c r="H11" s="5">
        <v>8</v>
      </c>
      <c r="I11" s="5">
        <f>SUM(B11:H11)</f>
        <v>54</v>
      </c>
    </row>
    <row r="12" spans="1:9" x14ac:dyDescent="0.25">
      <c r="A12" s="4">
        <v>1657535</v>
      </c>
      <c r="B12" s="5">
        <v>14</v>
      </c>
      <c r="C12" s="5">
        <v>9</v>
      </c>
      <c r="D12" s="5">
        <v>14</v>
      </c>
      <c r="E12" s="5">
        <v>3</v>
      </c>
      <c r="F12" s="5">
        <v>0</v>
      </c>
      <c r="G12" s="5">
        <v>10</v>
      </c>
      <c r="H12" s="5">
        <v>8</v>
      </c>
      <c r="I12" s="5">
        <f>SUM(B12:H12)</f>
        <v>58</v>
      </c>
    </row>
    <row r="13" spans="1:9" x14ac:dyDescent="0.25">
      <c r="A13" s="4">
        <v>1657626</v>
      </c>
      <c r="B13" s="5"/>
      <c r="C13" s="5"/>
      <c r="D13" s="5"/>
      <c r="E13" s="5"/>
      <c r="F13" s="5"/>
      <c r="G13" s="5"/>
      <c r="H13" s="5"/>
      <c r="I13" s="11"/>
    </row>
    <row r="14" spans="1:9" x14ac:dyDescent="0.25">
      <c r="A14" s="4">
        <v>1657675</v>
      </c>
      <c r="B14" s="5">
        <v>14</v>
      </c>
      <c r="C14" s="5">
        <v>10</v>
      </c>
      <c r="D14" s="5">
        <v>11</v>
      </c>
      <c r="E14" s="5">
        <v>1</v>
      </c>
      <c r="F14" s="5">
        <v>10</v>
      </c>
      <c r="G14" s="5">
        <v>9</v>
      </c>
      <c r="H14" s="5">
        <v>8</v>
      </c>
      <c r="I14" s="5">
        <f>SUM(B14:H14)</f>
        <v>63</v>
      </c>
    </row>
    <row r="15" spans="1:9" x14ac:dyDescent="0.25">
      <c r="A15" s="4">
        <v>1657683</v>
      </c>
      <c r="B15" s="5">
        <v>10</v>
      </c>
      <c r="C15" s="5">
        <v>10</v>
      </c>
      <c r="D15" s="5">
        <v>13</v>
      </c>
      <c r="E15" s="5">
        <v>8</v>
      </c>
      <c r="F15" s="5">
        <v>5</v>
      </c>
      <c r="G15" s="5">
        <v>6</v>
      </c>
      <c r="H15" s="5">
        <v>8</v>
      </c>
      <c r="I15" s="5">
        <f>SUM(B15:H15)</f>
        <v>60</v>
      </c>
    </row>
    <row r="16" spans="1:9" x14ac:dyDescent="0.25">
      <c r="A16" s="4">
        <v>1657709</v>
      </c>
      <c r="B16" s="5">
        <v>24</v>
      </c>
      <c r="C16" s="5">
        <v>10</v>
      </c>
      <c r="D16" s="5">
        <v>12</v>
      </c>
      <c r="E16" s="5">
        <v>5</v>
      </c>
      <c r="F16" s="5">
        <v>3</v>
      </c>
      <c r="G16" s="5">
        <v>15</v>
      </c>
      <c r="H16" s="5">
        <v>9</v>
      </c>
      <c r="I16" s="5">
        <f>SUM(B16:H16)</f>
        <v>78</v>
      </c>
    </row>
    <row r="17" spans="1:9" x14ac:dyDescent="0.25">
      <c r="A17" s="4">
        <v>1657741</v>
      </c>
      <c r="B17" s="5"/>
      <c r="C17" s="5"/>
      <c r="D17" s="5"/>
      <c r="E17" s="5"/>
      <c r="F17" s="5"/>
      <c r="G17" s="5"/>
      <c r="H17" s="5"/>
      <c r="I17" s="11"/>
    </row>
    <row r="18" spans="1:9" x14ac:dyDescent="0.25">
      <c r="A18" s="4">
        <v>1657758</v>
      </c>
      <c r="B18" s="5">
        <v>8</v>
      </c>
      <c r="C18" s="5">
        <v>10</v>
      </c>
      <c r="D18" s="5">
        <v>14</v>
      </c>
      <c r="E18" s="5">
        <v>0</v>
      </c>
      <c r="F18" s="5">
        <v>2</v>
      </c>
      <c r="G18" s="5">
        <v>14</v>
      </c>
      <c r="H18" s="5">
        <v>9</v>
      </c>
      <c r="I18" s="5">
        <f>SUM(B18:H18)</f>
        <v>57</v>
      </c>
    </row>
    <row r="19" spans="1:9" x14ac:dyDescent="0.25">
      <c r="A19" s="4">
        <v>1657865</v>
      </c>
      <c r="B19" s="5">
        <v>14</v>
      </c>
      <c r="C19" s="5">
        <v>10</v>
      </c>
      <c r="D19" s="5">
        <v>12</v>
      </c>
      <c r="E19" s="5">
        <v>7</v>
      </c>
      <c r="F19" s="5">
        <v>8</v>
      </c>
      <c r="G19" s="5">
        <v>12</v>
      </c>
      <c r="H19" s="5">
        <v>6</v>
      </c>
      <c r="I19" s="5">
        <f>SUM(B19:H19)</f>
        <v>69</v>
      </c>
    </row>
    <row r="20" spans="1:9" x14ac:dyDescent="0.25">
      <c r="A20" s="4">
        <v>1657881</v>
      </c>
      <c r="B20" s="5"/>
      <c r="C20" s="5"/>
      <c r="D20" s="5"/>
      <c r="E20" s="5"/>
      <c r="F20" s="5"/>
      <c r="G20" s="5"/>
      <c r="H20" s="5"/>
      <c r="I20" s="11" t="s">
        <v>100</v>
      </c>
    </row>
    <row r="21" spans="1:9" x14ac:dyDescent="0.25">
      <c r="A21" s="4">
        <v>1657899</v>
      </c>
      <c r="B21" s="5">
        <v>16</v>
      </c>
      <c r="C21" s="5">
        <v>9</v>
      </c>
      <c r="D21" s="5">
        <v>8</v>
      </c>
      <c r="E21" s="5">
        <v>3</v>
      </c>
      <c r="F21" s="5">
        <v>2</v>
      </c>
      <c r="G21" s="5">
        <v>1</v>
      </c>
      <c r="H21" s="5">
        <v>5</v>
      </c>
      <c r="I21" s="5">
        <f>SUM(B21:H21)</f>
        <v>44</v>
      </c>
    </row>
    <row r="22" spans="1:9" x14ac:dyDescent="0.25">
      <c r="A22" s="4">
        <v>1658046</v>
      </c>
      <c r="B22" s="5"/>
      <c r="C22" s="5"/>
      <c r="D22" s="5"/>
      <c r="E22" s="5"/>
      <c r="F22" s="5"/>
      <c r="G22" s="5"/>
      <c r="H22" s="5"/>
      <c r="I22" s="11"/>
    </row>
    <row r="23" spans="1:9" x14ac:dyDescent="0.25">
      <c r="A23" s="4">
        <v>1658111</v>
      </c>
      <c r="B23" s="5"/>
      <c r="C23" s="5"/>
      <c r="D23" s="5"/>
      <c r="E23" s="5"/>
      <c r="F23" s="5"/>
      <c r="G23" s="5"/>
      <c r="H23" s="5"/>
      <c r="I23" s="11" t="s">
        <v>100</v>
      </c>
    </row>
    <row r="24" spans="1:9" x14ac:dyDescent="0.25">
      <c r="A24" s="4">
        <v>1658343</v>
      </c>
      <c r="B24" s="5"/>
      <c r="C24" s="5"/>
      <c r="D24" s="5"/>
      <c r="E24" s="5"/>
      <c r="F24" s="5"/>
      <c r="G24" s="5"/>
      <c r="H24" s="5"/>
      <c r="I24" s="11"/>
    </row>
    <row r="25" spans="1:9" x14ac:dyDescent="0.25">
      <c r="A25" s="4">
        <v>1658517</v>
      </c>
      <c r="B25" s="5"/>
      <c r="C25" s="5"/>
      <c r="D25" s="5"/>
      <c r="E25" s="5"/>
      <c r="F25" s="5"/>
      <c r="G25" s="5"/>
      <c r="H25" s="5"/>
      <c r="I25" s="11"/>
    </row>
    <row r="26" spans="1:9" x14ac:dyDescent="0.25">
      <c r="A26" s="4">
        <v>1658558</v>
      </c>
      <c r="B26" s="5">
        <v>20</v>
      </c>
      <c r="C26" s="5">
        <v>10</v>
      </c>
      <c r="D26" s="5">
        <v>8</v>
      </c>
      <c r="E26" s="5">
        <v>5</v>
      </c>
      <c r="F26" s="5">
        <v>7</v>
      </c>
      <c r="G26" s="5">
        <v>15</v>
      </c>
      <c r="H26" s="5">
        <v>10</v>
      </c>
      <c r="I26" s="5">
        <f>SUM(B26:H26)</f>
        <v>75</v>
      </c>
    </row>
    <row r="27" spans="1:9" x14ac:dyDescent="0.25">
      <c r="A27" s="4">
        <v>1724319</v>
      </c>
      <c r="B27" s="5">
        <v>18</v>
      </c>
      <c r="C27" s="5">
        <v>10</v>
      </c>
      <c r="D27" s="5">
        <v>14</v>
      </c>
      <c r="E27" s="5">
        <v>0</v>
      </c>
      <c r="F27" s="5">
        <v>0</v>
      </c>
      <c r="G27" s="5">
        <v>8</v>
      </c>
      <c r="H27" s="5">
        <v>10</v>
      </c>
      <c r="I27" s="5">
        <f>SUM(B27:H27)</f>
        <v>60</v>
      </c>
    </row>
    <row r="28" spans="1:9" x14ac:dyDescent="0.25">
      <c r="A28" s="4">
        <v>1724582</v>
      </c>
      <c r="B28" s="5">
        <v>12</v>
      </c>
      <c r="C28" s="5">
        <v>9</v>
      </c>
      <c r="D28" s="5">
        <v>11</v>
      </c>
      <c r="E28" s="5">
        <v>9</v>
      </c>
      <c r="F28" s="5">
        <v>4</v>
      </c>
      <c r="G28" s="5">
        <v>6</v>
      </c>
      <c r="H28" s="5">
        <v>3</v>
      </c>
      <c r="I28" s="5">
        <f>SUM(B28:H28)</f>
        <v>54</v>
      </c>
    </row>
    <row r="29" spans="1:9" x14ac:dyDescent="0.25">
      <c r="A29" s="4">
        <v>1846609</v>
      </c>
      <c r="B29" s="5">
        <v>14</v>
      </c>
      <c r="C29" s="5">
        <v>10</v>
      </c>
      <c r="D29" s="5">
        <v>12</v>
      </c>
      <c r="E29" s="5">
        <v>6</v>
      </c>
      <c r="F29" s="5">
        <v>1</v>
      </c>
      <c r="G29" s="5">
        <v>10</v>
      </c>
      <c r="H29" s="5">
        <v>9</v>
      </c>
      <c r="I29" s="5">
        <f>SUM(B29:H29)</f>
        <v>62</v>
      </c>
    </row>
    <row r="31" spans="1:9" x14ac:dyDescent="0.25">
      <c r="A31" t="s">
        <v>93</v>
      </c>
      <c r="B31" s="12">
        <f t="shared" ref="B31:H31" si="0">AVERAGE(B3:B29)</f>
        <v>15.555555555555555</v>
      </c>
      <c r="C31" s="12">
        <f t="shared" si="0"/>
        <v>9.8333333333333339</v>
      </c>
      <c r="D31" s="12">
        <f t="shared" si="0"/>
        <v>12.055555555555555</v>
      </c>
      <c r="E31" s="12">
        <f t="shared" si="0"/>
        <v>5.5555555555555554</v>
      </c>
      <c r="F31" s="12">
        <f t="shared" si="0"/>
        <v>3.7222222222222223</v>
      </c>
      <c r="G31" s="12">
        <f t="shared" si="0"/>
        <v>9.0555555555555554</v>
      </c>
      <c r="H31" s="12">
        <f t="shared" si="0"/>
        <v>8</v>
      </c>
      <c r="I31" s="12">
        <f>AVERAGE(I3:I29)</f>
        <v>63.777777777777779</v>
      </c>
    </row>
    <row r="32" spans="1:9" x14ac:dyDescent="0.25">
      <c r="A32" t="s">
        <v>94</v>
      </c>
      <c r="B32">
        <f t="shared" ref="B32:H32" si="1">MEDIAN(B2:B29)</f>
        <v>16</v>
      </c>
      <c r="C32">
        <f t="shared" si="1"/>
        <v>10</v>
      </c>
      <c r="D32">
        <f t="shared" si="1"/>
        <v>12.5</v>
      </c>
      <c r="E32">
        <f t="shared" si="1"/>
        <v>6</v>
      </c>
      <c r="F32">
        <f t="shared" si="1"/>
        <v>3</v>
      </c>
      <c r="G32">
        <f t="shared" si="1"/>
        <v>10</v>
      </c>
      <c r="H32">
        <f t="shared" si="1"/>
        <v>8</v>
      </c>
      <c r="I32">
        <f>MEDIAN(I2:I29)</f>
        <v>62.5</v>
      </c>
    </row>
    <row r="33" spans="1:9" x14ac:dyDescent="0.25">
      <c r="A33" t="s">
        <v>95</v>
      </c>
      <c r="B33" s="12">
        <f t="shared" ref="B33:H33" si="2">STDEV(B2:B29)</f>
        <v>4.3144384437568828</v>
      </c>
      <c r="C33" s="12">
        <f t="shared" si="2"/>
        <v>0.38348249442368526</v>
      </c>
      <c r="D33" s="12">
        <f t="shared" si="2"/>
        <v>1.8302112453523973</v>
      </c>
      <c r="E33" s="12">
        <f t="shared" si="2"/>
        <v>3.3294094551829216</v>
      </c>
      <c r="F33" s="12">
        <f t="shared" si="2"/>
        <v>2.8243803184073024</v>
      </c>
      <c r="G33" s="12">
        <f t="shared" si="2"/>
        <v>4.1369528743952735</v>
      </c>
      <c r="H33" s="12">
        <f t="shared" si="2"/>
        <v>1.9097274212644619</v>
      </c>
      <c r="I33" s="12">
        <f>STDEV(I2:I29)</f>
        <v>9.7772578590231518</v>
      </c>
    </row>
    <row r="34" spans="1:9" x14ac:dyDescent="0.25">
      <c r="A34" t="s">
        <v>96</v>
      </c>
      <c r="B34">
        <f t="shared" ref="B34:H34" si="3">COUNT(B3:B29)</f>
        <v>18</v>
      </c>
      <c r="C34">
        <f t="shared" si="3"/>
        <v>18</v>
      </c>
      <c r="D34">
        <f t="shared" si="3"/>
        <v>18</v>
      </c>
      <c r="E34">
        <f t="shared" si="3"/>
        <v>18</v>
      </c>
      <c r="F34">
        <f t="shared" si="3"/>
        <v>18</v>
      </c>
      <c r="G34">
        <f t="shared" si="3"/>
        <v>18</v>
      </c>
      <c r="H34">
        <f t="shared" si="3"/>
        <v>18</v>
      </c>
      <c r="I34">
        <f>COUNT(I3:I29)</f>
        <v>18</v>
      </c>
    </row>
    <row r="35" spans="1:9" x14ac:dyDescent="0.25">
      <c r="A35" t="s">
        <v>97</v>
      </c>
      <c r="B35">
        <f t="shared" ref="B35:H35" si="4">27-B34</f>
        <v>9</v>
      </c>
      <c r="C35">
        <f t="shared" si="4"/>
        <v>9</v>
      </c>
      <c r="D35">
        <f t="shared" si="4"/>
        <v>9</v>
      </c>
      <c r="E35">
        <f t="shared" si="4"/>
        <v>9</v>
      </c>
      <c r="F35">
        <f t="shared" si="4"/>
        <v>9</v>
      </c>
      <c r="G35">
        <f t="shared" si="4"/>
        <v>9</v>
      </c>
      <c r="H35">
        <f t="shared" si="4"/>
        <v>9</v>
      </c>
      <c r="I35">
        <f>27-I34</f>
        <v>9</v>
      </c>
    </row>
    <row r="36" spans="1:9" x14ac:dyDescent="0.25">
      <c r="A36" t="s">
        <v>98</v>
      </c>
      <c r="B36">
        <f t="shared" ref="B36:H36" si="5">MAX(B3:B29)</f>
        <v>24</v>
      </c>
      <c r="C36">
        <f t="shared" si="5"/>
        <v>10</v>
      </c>
      <c r="D36">
        <f t="shared" si="5"/>
        <v>14</v>
      </c>
      <c r="E36">
        <f t="shared" si="5"/>
        <v>12</v>
      </c>
      <c r="F36">
        <f t="shared" si="5"/>
        <v>10</v>
      </c>
      <c r="G36">
        <f t="shared" si="5"/>
        <v>15</v>
      </c>
      <c r="H36">
        <f t="shared" si="5"/>
        <v>10</v>
      </c>
      <c r="I36">
        <f>MAX(I3:I29)</f>
        <v>80</v>
      </c>
    </row>
    <row r="37" spans="1:9" x14ac:dyDescent="0.25">
      <c r="A37" t="s">
        <v>99</v>
      </c>
      <c r="B37">
        <f t="shared" ref="B37:H37" si="6">MIN(B3:B29)</f>
        <v>8</v>
      </c>
      <c r="C37">
        <f t="shared" si="6"/>
        <v>9</v>
      </c>
      <c r="D37">
        <f t="shared" si="6"/>
        <v>8</v>
      </c>
      <c r="E37">
        <f t="shared" si="6"/>
        <v>0</v>
      </c>
      <c r="F37">
        <f t="shared" si="6"/>
        <v>0</v>
      </c>
      <c r="G37">
        <f t="shared" si="6"/>
        <v>1</v>
      </c>
      <c r="H37">
        <f t="shared" si="6"/>
        <v>3</v>
      </c>
      <c r="I37">
        <f>MIN(I3:I29)</f>
        <v>44</v>
      </c>
    </row>
    <row r="38" spans="1:9" x14ac:dyDescent="0.25">
      <c r="A38" t="s">
        <v>101</v>
      </c>
      <c r="B38" s="13">
        <f>+B31/B1</f>
        <v>0.64814814814814814</v>
      </c>
      <c r="C38" s="13">
        <f t="shared" ref="C38:H38" si="7">+C31/C1</f>
        <v>0.98333333333333339</v>
      </c>
      <c r="D38" s="13">
        <f t="shared" si="7"/>
        <v>0.86111111111111105</v>
      </c>
      <c r="E38" s="13">
        <f t="shared" si="7"/>
        <v>0.46296296296296297</v>
      </c>
      <c r="F38" s="13">
        <f t="shared" si="7"/>
        <v>0.31018518518518517</v>
      </c>
      <c r="G38" s="13">
        <f t="shared" si="7"/>
        <v>0.50308641975308643</v>
      </c>
      <c r="H38" s="13">
        <f t="shared" si="7"/>
        <v>0.8</v>
      </c>
    </row>
  </sheetData>
  <sortState ref="A3:K29">
    <sortCondition ref="A3:A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5" zoomScaleNormal="85" workbookViewId="0">
      <selection activeCell="H19" sqref="H19:K24"/>
    </sheetView>
  </sheetViews>
  <sheetFormatPr defaultRowHeight="15" x14ac:dyDescent="0.25"/>
  <cols>
    <col min="1" max="1" width="14.5703125" customWidth="1"/>
    <col min="5" max="5" width="10.85546875" customWidth="1"/>
    <col min="6" max="6" width="16.7109375" customWidth="1"/>
    <col min="7" max="7" width="9.140625" style="12"/>
  </cols>
  <sheetData>
    <row r="1" spans="1:7" ht="32.25" thickBot="1" x14ac:dyDescent="0.3">
      <c r="A1" t="s">
        <v>108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106</v>
      </c>
      <c r="G1" s="15" t="s">
        <v>107</v>
      </c>
    </row>
    <row r="2" spans="1:7" ht="15.75" x14ac:dyDescent="0.25">
      <c r="A2" s="10" t="s">
        <v>0</v>
      </c>
      <c r="B2" s="19">
        <v>0.25</v>
      </c>
      <c r="C2" s="19">
        <v>0.3</v>
      </c>
      <c r="D2" s="19">
        <v>0.25</v>
      </c>
      <c r="E2" s="19">
        <v>0.1</v>
      </c>
      <c r="F2" s="19">
        <v>0.1</v>
      </c>
      <c r="G2" s="20">
        <v>100</v>
      </c>
    </row>
    <row r="3" spans="1:7" x14ac:dyDescent="0.25">
      <c r="A3" s="4">
        <v>401315</v>
      </c>
      <c r="B3" s="17">
        <v>80</v>
      </c>
      <c r="C3" s="5">
        <v>93</v>
      </c>
      <c r="D3" s="5">
        <v>90</v>
      </c>
      <c r="E3" s="5">
        <v>100</v>
      </c>
      <c r="F3" s="5">
        <v>100</v>
      </c>
      <c r="G3" s="18">
        <f>+B3*$B$2+C3*$C$2+D3*$D$2+E3*$E$2+F3*$F$2</f>
        <v>90.4</v>
      </c>
    </row>
    <row r="4" spans="1:7" x14ac:dyDescent="0.25">
      <c r="A4" s="4">
        <v>1483650</v>
      </c>
      <c r="B4" s="21"/>
      <c r="C4" s="21"/>
      <c r="D4" s="21"/>
      <c r="E4" s="21"/>
      <c r="F4" s="21"/>
      <c r="G4" s="22"/>
    </row>
    <row r="5" spans="1:7" x14ac:dyDescent="0.25">
      <c r="A5" s="4">
        <v>1611359</v>
      </c>
      <c r="B5" s="17">
        <v>76</v>
      </c>
      <c r="C5" s="5">
        <v>75</v>
      </c>
      <c r="D5" s="5">
        <v>90</v>
      </c>
      <c r="E5" s="5">
        <v>100</v>
      </c>
      <c r="F5" s="5">
        <v>80</v>
      </c>
      <c r="G5" s="18">
        <f>+B5*$B$2+C5*$C$2+D5*$D$2+E5*$E$2+F5*$F$2</f>
        <v>82</v>
      </c>
    </row>
    <row r="6" spans="1:7" x14ac:dyDescent="0.25">
      <c r="A6" s="4">
        <v>1611490</v>
      </c>
      <c r="B6" s="17">
        <v>66</v>
      </c>
      <c r="C6" s="5">
        <v>50</v>
      </c>
      <c r="D6" s="5">
        <v>80</v>
      </c>
      <c r="E6" s="5">
        <v>75</v>
      </c>
      <c r="F6" s="5">
        <v>65</v>
      </c>
      <c r="G6" s="18">
        <f>+B6*$B$2+C6*$C$2+D6*$D$2+E6*$E$2+F6*$F$2</f>
        <v>65.5</v>
      </c>
    </row>
    <row r="7" spans="1:7" x14ac:dyDescent="0.25">
      <c r="A7" s="4">
        <v>1611714</v>
      </c>
      <c r="B7" s="17">
        <v>54</v>
      </c>
      <c r="C7" s="5">
        <v>56</v>
      </c>
      <c r="D7" s="5">
        <v>80</v>
      </c>
      <c r="E7" s="5">
        <v>70</v>
      </c>
      <c r="F7" s="5">
        <v>65</v>
      </c>
      <c r="G7" s="18">
        <f>+B7*$B$2+C7*$C$2+D7*$D$2+E7*$E$2+F7*$F$2</f>
        <v>63.8</v>
      </c>
    </row>
    <row r="8" spans="1:7" x14ac:dyDescent="0.25">
      <c r="A8" s="4">
        <v>1611722</v>
      </c>
      <c r="B8" s="17">
        <v>67</v>
      </c>
      <c r="C8" s="5">
        <v>63</v>
      </c>
      <c r="D8" s="5">
        <v>60</v>
      </c>
      <c r="E8" s="5">
        <v>0</v>
      </c>
      <c r="F8" s="5">
        <v>70</v>
      </c>
      <c r="G8" s="18">
        <f>+B8*$B$2+C8*$C$2+D8*$D$2+E8*$E$2+F8*$F$2</f>
        <v>57.65</v>
      </c>
    </row>
    <row r="9" spans="1:7" x14ac:dyDescent="0.25">
      <c r="A9" s="4">
        <v>1611813</v>
      </c>
      <c r="B9" s="16">
        <v>56</v>
      </c>
      <c r="C9" s="5">
        <v>44</v>
      </c>
      <c r="D9" s="23"/>
      <c r="E9" s="5">
        <v>0</v>
      </c>
      <c r="F9" s="5">
        <v>75</v>
      </c>
      <c r="G9" s="18">
        <f>+B9*$B$2+C9*$C$2+D9*$D$2+E9*$E$2+F9*$F$2</f>
        <v>34.700000000000003</v>
      </c>
    </row>
    <row r="10" spans="1:7" x14ac:dyDescent="0.25">
      <c r="A10" s="4">
        <v>1645258</v>
      </c>
      <c r="B10" s="17">
        <v>71</v>
      </c>
      <c r="C10" s="5">
        <v>74</v>
      </c>
      <c r="D10" s="5">
        <v>75</v>
      </c>
      <c r="E10" s="5">
        <v>75</v>
      </c>
      <c r="F10" s="5">
        <v>90</v>
      </c>
      <c r="G10" s="18">
        <f>+B10*$B$2+C10*$C$2+D10*$D$2+E10*$E$2+F10*$F$2</f>
        <v>75.2</v>
      </c>
    </row>
    <row r="11" spans="1:7" x14ac:dyDescent="0.25">
      <c r="A11" s="4">
        <v>1645274</v>
      </c>
      <c r="B11" s="17">
        <v>54</v>
      </c>
      <c r="C11" s="5">
        <v>76</v>
      </c>
      <c r="D11" s="5">
        <v>75</v>
      </c>
      <c r="E11" s="5">
        <v>75</v>
      </c>
      <c r="F11" s="5">
        <v>80</v>
      </c>
      <c r="G11" s="18">
        <f>+B11*$B$2+C11*$C$2+D11*$D$2+E11*$E$2+F11*$F$2</f>
        <v>70.55</v>
      </c>
    </row>
    <row r="12" spans="1:7" x14ac:dyDescent="0.25">
      <c r="A12" s="4">
        <v>1657535</v>
      </c>
      <c r="B12" s="17">
        <v>58</v>
      </c>
      <c r="C12" s="5">
        <v>72</v>
      </c>
      <c r="D12" s="5">
        <v>80</v>
      </c>
      <c r="E12" s="5">
        <v>85</v>
      </c>
      <c r="F12" s="5">
        <v>70</v>
      </c>
      <c r="G12" s="18">
        <f>+B12*$B$2+C12*$C$2+D12*$D$2+E12*$E$2+F12*$F$2</f>
        <v>71.599999999999994</v>
      </c>
    </row>
    <row r="13" spans="1:7" x14ac:dyDescent="0.25">
      <c r="A13" s="4">
        <v>1657626</v>
      </c>
      <c r="B13" s="21"/>
      <c r="C13" s="8"/>
      <c r="D13" s="8"/>
      <c r="E13" s="8"/>
      <c r="F13" s="8"/>
      <c r="G13" s="22"/>
    </row>
    <row r="14" spans="1:7" x14ac:dyDescent="0.25">
      <c r="A14" s="4">
        <v>1657675</v>
      </c>
      <c r="B14" s="17">
        <v>63</v>
      </c>
      <c r="C14" s="5">
        <v>59</v>
      </c>
      <c r="D14" s="5">
        <v>80</v>
      </c>
      <c r="E14" s="5">
        <v>85</v>
      </c>
      <c r="F14" s="5">
        <v>85</v>
      </c>
      <c r="G14" s="18">
        <f>+B14*$B$2+C14*$C$2+D14*$D$2+E14*$E$2+F14*$F$2</f>
        <v>70.45</v>
      </c>
    </row>
    <row r="15" spans="1:7" x14ac:dyDescent="0.25">
      <c r="A15" s="4">
        <v>1657683</v>
      </c>
      <c r="B15" s="17">
        <v>60</v>
      </c>
      <c r="C15" s="5">
        <v>76</v>
      </c>
      <c r="D15" s="5">
        <v>80</v>
      </c>
      <c r="E15" s="5">
        <v>75</v>
      </c>
      <c r="F15" s="5">
        <v>65</v>
      </c>
      <c r="G15" s="18">
        <f>+B15*$B$2+C15*$C$2+D15*$D$2+E15*$E$2+F15*$F$2</f>
        <v>71.8</v>
      </c>
    </row>
    <row r="16" spans="1:7" x14ac:dyDescent="0.25">
      <c r="A16" s="4">
        <v>1657709</v>
      </c>
      <c r="B16" s="17">
        <v>78</v>
      </c>
      <c r="C16" s="5">
        <v>74</v>
      </c>
      <c r="D16" s="5">
        <v>70</v>
      </c>
      <c r="E16" s="5">
        <v>70</v>
      </c>
      <c r="F16" s="5">
        <v>85</v>
      </c>
      <c r="G16" s="18">
        <f>+B16*$B$2+C16*$C$2+D16*$D$2+E16*$E$2+F16*$F$2</f>
        <v>74.7</v>
      </c>
    </row>
    <row r="17" spans="1:7" x14ac:dyDescent="0.25">
      <c r="A17" s="4">
        <v>1657741</v>
      </c>
      <c r="B17" s="21"/>
      <c r="C17" s="8"/>
      <c r="D17" s="8"/>
      <c r="E17" s="8"/>
      <c r="F17" s="8"/>
      <c r="G17" s="22"/>
    </row>
    <row r="18" spans="1:7" x14ac:dyDescent="0.25">
      <c r="A18" s="4">
        <v>1657758</v>
      </c>
      <c r="B18" s="17">
        <v>57</v>
      </c>
      <c r="C18" s="5">
        <v>78</v>
      </c>
      <c r="D18" s="5">
        <v>75</v>
      </c>
      <c r="E18" s="5">
        <v>85</v>
      </c>
      <c r="F18" s="5">
        <v>95</v>
      </c>
      <c r="G18" s="18">
        <f>+B18*$B$2+C18*$C$2+D18*$D$2+E18*$E$2+F18*$F$2</f>
        <v>74.400000000000006</v>
      </c>
    </row>
    <row r="19" spans="1:7" x14ac:dyDescent="0.25">
      <c r="A19" s="4">
        <v>1657865</v>
      </c>
      <c r="B19" s="17">
        <v>69</v>
      </c>
      <c r="C19" s="5">
        <v>80</v>
      </c>
      <c r="D19" s="5">
        <v>60</v>
      </c>
      <c r="E19" s="5">
        <v>0</v>
      </c>
      <c r="F19" s="5">
        <v>75</v>
      </c>
      <c r="G19" s="18">
        <f>+B19*$B$2+C19*$C$2+D19*$D$2+E19*$E$2+F19*$F$2</f>
        <v>63.75</v>
      </c>
    </row>
    <row r="20" spans="1:7" x14ac:dyDescent="0.25">
      <c r="A20" s="4">
        <v>1657881</v>
      </c>
      <c r="B20" s="16">
        <v>58</v>
      </c>
      <c r="C20" s="5">
        <v>65</v>
      </c>
      <c r="D20" s="5">
        <v>80</v>
      </c>
      <c r="E20" s="5">
        <v>85</v>
      </c>
      <c r="F20" s="5">
        <v>75</v>
      </c>
      <c r="G20" s="18">
        <f>+B20*$B$2+C20*$C$2+D20*$D$2+E20*$E$2+F20*$F$2</f>
        <v>70</v>
      </c>
    </row>
    <row r="21" spans="1:7" x14ac:dyDescent="0.25">
      <c r="A21" s="4">
        <v>1657899</v>
      </c>
      <c r="B21" s="17">
        <v>44</v>
      </c>
      <c r="C21" s="5">
        <v>78</v>
      </c>
      <c r="D21" s="5">
        <v>70</v>
      </c>
      <c r="E21" s="5">
        <v>70</v>
      </c>
      <c r="F21" s="5">
        <v>65</v>
      </c>
      <c r="G21" s="18">
        <f>+B21*$B$2+C21*$C$2+D21*$D$2+E21*$E$2+F21*$F$2</f>
        <v>65.400000000000006</v>
      </c>
    </row>
    <row r="22" spans="1:7" x14ac:dyDescent="0.25">
      <c r="A22" s="4">
        <v>1658046</v>
      </c>
      <c r="B22" s="21"/>
      <c r="C22" s="8"/>
      <c r="D22" s="8"/>
      <c r="E22" s="8"/>
      <c r="F22" s="8"/>
      <c r="G22" s="22"/>
    </row>
    <row r="23" spans="1:7" x14ac:dyDescent="0.25">
      <c r="A23" s="4">
        <v>1658111</v>
      </c>
      <c r="B23" s="16">
        <v>56</v>
      </c>
      <c r="C23" s="5">
        <v>72</v>
      </c>
      <c r="D23" s="5">
        <v>90</v>
      </c>
      <c r="E23" s="5">
        <v>100</v>
      </c>
      <c r="F23" s="5">
        <v>80</v>
      </c>
      <c r="G23" s="18">
        <f>+B23*$B$2+C23*$C$2+D23*$D$2+E23*$E$2+F23*$F$2</f>
        <v>76.099999999999994</v>
      </c>
    </row>
    <row r="24" spans="1:7" x14ac:dyDescent="0.25">
      <c r="A24" s="4">
        <v>1658343</v>
      </c>
      <c r="B24" s="21"/>
      <c r="C24" s="8"/>
      <c r="D24" s="8"/>
      <c r="E24" s="8"/>
      <c r="F24" s="8"/>
      <c r="G24" s="22"/>
    </row>
    <row r="25" spans="1:7" x14ac:dyDescent="0.25">
      <c r="A25" s="4">
        <v>1658517</v>
      </c>
      <c r="B25" s="21"/>
      <c r="C25" s="8"/>
      <c r="D25" s="8"/>
      <c r="E25" s="8"/>
      <c r="F25" s="8"/>
      <c r="G25" s="22"/>
    </row>
    <row r="26" spans="1:7" x14ac:dyDescent="0.25">
      <c r="A26" s="4">
        <v>1658558</v>
      </c>
      <c r="B26" s="17">
        <v>75</v>
      </c>
      <c r="C26" s="5">
        <v>62</v>
      </c>
      <c r="D26" s="5">
        <v>70</v>
      </c>
      <c r="E26" s="5">
        <v>85</v>
      </c>
      <c r="F26" s="5">
        <v>90</v>
      </c>
      <c r="G26" s="18">
        <f>+B26*$B$2+C26*$C$2+D26*$D$2+E26*$E$2+F26*$F$2</f>
        <v>72.349999999999994</v>
      </c>
    </row>
    <row r="27" spans="1:7" x14ac:dyDescent="0.25">
      <c r="A27" s="4">
        <v>1724319</v>
      </c>
      <c r="B27" s="17">
        <v>60</v>
      </c>
      <c r="C27" s="8"/>
      <c r="D27" s="8"/>
      <c r="E27" s="8"/>
      <c r="F27" s="8"/>
      <c r="G27" s="22"/>
    </row>
    <row r="28" spans="1:7" x14ac:dyDescent="0.25">
      <c r="A28" s="4">
        <v>1724582</v>
      </c>
      <c r="B28" s="17">
        <v>54</v>
      </c>
      <c r="C28" s="5">
        <v>79</v>
      </c>
      <c r="D28" s="5">
        <v>70</v>
      </c>
      <c r="E28" s="5">
        <v>70</v>
      </c>
      <c r="F28" s="5">
        <v>55</v>
      </c>
      <c r="G28" s="18">
        <f>+B28*$B$2+C28*$C$2+D28*$D$2+E28*$E$2+F28*$F$2</f>
        <v>67.2</v>
      </c>
    </row>
    <row r="29" spans="1:7" x14ac:dyDescent="0.25">
      <c r="A29" s="4">
        <v>1846609</v>
      </c>
      <c r="B29" s="17">
        <v>62</v>
      </c>
      <c r="C29" s="5">
        <v>75</v>
      </c>
      <c r="D29" s="5">
        <v>90</v>
      </c>
      <c r="E29" s="5">
        <v>100</v>
      </c>
      <c r="F29" s="5">
        <v>95</v>
      </c>
      <c r="G29" s="18">
        <f>+B29*$B$2+C29*$C$2+D29*$D$2+E29*$E$2+F29*$F$2</f>
        <v>80</v>
      </c>
    </row>
    <row r="31" spans="1:7" x14ac:dyDescent="0.25">
      <c r="A31" t="s">
        <v>93</v>
      </c>
      <c r="B31" s="12">
        <f>AVERAGE(B3:B29)</f>
        <v>62.761904761904759</v>
      </c>
      <c r="C31" s="12">
        <f t="shared" ref="C31:F31" si="0">AVERAGE(C3:C29)</f>
        <v>70.05</v>
      </c>
      <c r="D31" s="12">
        <f t="shared" si="0"/>
        <v>77.10526315789474</v>
      </c>
      <c r="E31" s="12">
        <f t="shared" si="0"/>
        <v>70.25</v>
      </c>
      <c r="F31" s="12">
        <f t="shared" si="0"/>
        <v>78</v>
      </c>
      <c r="G31" s="12">
        <f>AVERAGE(G3:G29)</f>
        <v>69.877499999999998</v>
      </c>
    </row>
    <row r="32" spans="1:7" x14ac:dyDescent="0.25">
      <c r="A32" t="s">
        <v>94</v>
      </c>
      <c r="B32">
        <f>MEDIAN(B2:B29)</f>
        <v>60</v>
      </c>
      <c r="C32">
        <f t="shared" ref="C32:F32" si="1">MEDIAN(C2:C29)</f>
        <v>74</v>
      </c>
      <c r="D32">
        <f t="shared" si="1"/>
        <v>77.5</v>
      </c>
      <c r="E32">
        <f t="shared" si="1"/>
        <v>75</v>
      </c>
      <c r="F32">
        <f t="shared" si="1"/>
        <v>75</v>
      </c>
      <c r="G32" s="12">
        <f>MEDIAN(G2:G29)</f>
        <v>71.599999999999994</v>
      </c>
    </row>
    <row r="33" spans="1:7" x14ac:dyDescent="0.25">
      <c r="A33" t="s">
        <v>95</v>
      </c>
      <c r="B33" s="12">
        <f>STDEV(B2:B29)</f>
        <v>16.16569456398118</v>
      </c>
      <c r="C33" s="12">
        <f t="shared" ref="C33:F33" si="2">STDEV(C2:C29)</f>
        <v>18.926625236875765</v>
      </c>
      <c r="D33" s="12">
        <f t="shared" si="2"/>
        <v>19.367884941450448</v>
      </c>
      <c r="E33" s="12">
        <f t="shared" si="2"/>
        <v>34.79255530658687</v>
      </c>
      <c r="F33" s="12">
        <f t="shared" si="2"/>
        <v>20.735763905916414</v>
      </c>
      <c r="G33" s="12">
        <f>STDEV(G2:G29)</f>
        <v>12.58353989108295</v>
      </c>
    </row>
    <row r="34" spans="1:7" x14ac:dyDescent="0.25">
      <c r="A34" t="s">
        <v>96</v>
      </c>
      <c r="B34">
        <f>COUNT(B3:B29)</f>
        <v>21</v>
      </c>
      <c r="C34">
        <f t="shared" ref="C34:F34" si="3">COUNT(C3:C29)</f>
        <v>20</v>
      </c>
      <c r="D34">
        <f t="shared" si="3"/>
        <v>19</v>
      </c>
      <c r="E34">
        <f t="shared" si="3"/>
        <v>20</v>
      </c>
      <c r="F34">
        <f t="shared" si="3"/>
        <v>20</v>
      </c>
      <c r="G34" s="12">
        <f>COUNT(G3:G29)</f>
        <v>20</v>
      </c>
    </row>
    <row r="35" spans="1:7" x14ac:dyDescent="0.25">
      <c r="A35" t="s">
        <v>97</v>
      </c>
      <c r="B35">
        <f>27-B34</f>
        <v>6</v>
      </c>
      <c r="C35">
        <f t="shared" ref="C35:F35" si="4">27-C34</f>
        <v>7</v>
      </c>
      <c r="D35">
        <f t="shared" si="4"/>
        <v>8</v>
      </c>
      <c r="E35">
        <f t="shared" si="4"/>
        <v>7</v>
      </c>
      <c r="F35">
        <f t="shared" si="4"/>
        <v>7</v>
      </c>
      <c r="G35" s="12">
        <f>27-G34</f>
        <v>7</v>
      </c>
    </row>
    <row r="36" spans="1:7" x14ac:dyDescent="0.25">
      <c r="A36" t="s">
        <v>98</v>
      </c>
      <c r="B36">
        <f>MAX(B3:B29)</f>
        <v>80</v>
      </c>
      <c r="C36">
        <f t="shared" ref="C36:F36" si="5">MAX(C3:C29)</f>
        <v>93</v>
      </c>
      <c r="D36">
        <f t="shared" si="5"/>
        <v>90</v>
      </c>
      <c r="E36">
        <f t="shared" si="5"/>
        <v>100</v>
      </c>
      <c r="F36">
        <f t="shared" si="5"/>
        <v>100</v>
      </c>
      <c r="G36" s="12">
        <f>MAX(G3:G29)</f>
        <v>90.4</v>
      </c>
    </row>
    <row r="37" spans="1:7" x14ac:dyDescent="0.25">
      <c r="A37" t="s">
        <v>99</v>
      </c>
      <c r="B37">
        <f>MIN(B3:B29)</f>
        <v>44</v>
      </c>
      <c r="C37">
        <f t="shared" ref="C37:F37" si="6">MIN(C3:C29)</f>
        <v>44</v>
      </c>
      <c r="D37">
        <f t="shared" si="6"/>
        <v>60</v>
      </c>
      <c r="E37">
        <f t="shared" si="6"/>
        <v>0</v>
      </c>
      <c r="F37">
        <f t="shared" si="6"/>
        <v>55</v>
      </c>
      <c r="G37" s="12">
        <f>MIN(G3:G29)</f>
        <v>34.700000000000003</v>
      </c>
    </row>
  </sheetData>
  <sortState ref="A3:I29">
    <sortCondition ref="A3:A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groups</vt:lpstr>
      <vt:lpstr>midterm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Can Simga Mugan</cp:lastModifiedBy>
  <dcterms:created xsi:type="dcterms:W3CDTF">2012-03-27T20:09:29Z</dcterms:created>
  <dcterms:modified xsi:type="dcterms:W3CDTF">2012-06-17T09:55:02Z</dcterms:modified>
</cp:coreProperties>
</file>